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9095" windowHeight="8190"/>
  </bookViews>
  <sheets>
    <sheet name="imposte" sheetId="3" r:id="rId1"/>
  </sheets>
  <definedNames>
    <definedName name="_xlnm.Print_Area" localSheetId="0">imposte!$A$1:$D$31</definedName>
  </definedNames>
  <calcPr calcId="145621"/>
</workbook>
</file>

<file path=xl/calcChain.xml><?xml version="1.0" encoding="utf-8"?>
<calcChain xmlns="http://schemas.openxmlformats.org/spreadsheetml/2006/main">
  <c r="B17" i="3" l="1"/>
  <c r="B16" i="3"/>
  <c r="B14" i="3"/>
  <c r="B15" i="3"/>
  <c r="E7" i="3" l="1"/>
  <c r="E6" i="3"/>
  <c r="D21" i="3" s="1"/>
  <c r="D11" i="3" s="1"/>
  <c r="C13" i="3" l="1"/>
  <c r="C17" i="3"/>
  <c r="D12" i="3"/>
  <c r="D15" i="3" l="1"/>
  <c r="D17" i="3"/>
  <c r="D16" i="3" s="1"/>
  <c r="D14" i="3"/>
  <c r="D18" i="3" l="1"/>
</calcChain>
</file>

<file path=xl/sharedStrings.xml><?xml version="1.0" encoding="utf-8"?>
<sst xmlns="http://schemas.openxmlformats.org/spreadsheetml/2006/main" count="21" uniqueCount="21">
  <si>
    <t>RISULTATO</t>
  </si>
  <si>
    <t>fabbricato ad uso abitativo</t>
  </si>
  <si>
    <t>fabbricato strumentale</t>
  </si>
  <si>
    <t>fondo rustico</t>
  </si>
  <si>
    <t>altro immobile</t>
  </si>
  <si>
    <t>tipologia immobile</t>
  </si>
  <si>
    <t>durata del contratto</t>
  </si>
  <si>
    <t>importo canone</t>
  </si>
  <si>
    <t>canone concordato</t>
  </si>
  <si>
    <t>soggetto passivo IVA</t>
  </si>
  <si>
    <t>pagamento imposta</t>
  </si>
  <si>
    <t>IMPOSTA REGISTRO LOCAZIONI USO ABITATIVO</t>
  </si>
  <si>
    <t>canone complessivo</t>
  </si>
  <si>
    <t>canone annuale</t>
  </si>
  <si>
    <t>TOTALE DA PAGARE</t>
  </si>
  <si>
    <t>aliquota imposta registro</t>
  </si>
  <si>
    <t>aggiornamento aprile 2018</t>
  </si>
  <si>
    <t>PUNTO IMMOBILIARE</t>
  </si>
  <si>
    <t>info@pimmobiliare.it</t>
  </si>
  <si>
    <t>www.pimmobiliare.it</t>
  </si>
  <si>
    <t>cso Umberto I, 83  -  72100 BRINDISI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</si>
</sst>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8"/>
      <name val="Arial"/>
      <family val="2"/>
    </font>
    <font>
      <b/>
      <sz val="10"/>
      <color theme="0" tint="-0.499984740745262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5" fillId="3" borderId="0" xfId="0" applyFont="1" applyFill="1"/>
    <xf numFmtId="0" fontId="2" fillId="3" borderId="0" xfId="0" applyFont="1" applyFill="1"/>
    <xf numFmtId="0" fontId="4" fillId="3" borderId="0" xfId="0" applyFont="1" applyFill="1"/>
    <xf numFmtId="0" fontId="5" fillId="3" borderId="0" xfId="0" applyFont="1" applyFill="1" applyAlignment="1">
      <alignment horizontal="right"/>
    </xf>
    <xf numFmtId="0" fontId="6" fillId="3" borderId="0" xfId="0" applyFont="1" applyFill="1"/>
    <xf numFmtId="0" fontId="6" fillId="3" borderId="0" xfId="0" applyFont="1" applyFill="1" applyAlignment="1">
      <alignment horizontal="center"/>
    </xf>
    <xf numFmtId="0" fontId="3" fillId="2" borderId="1" xfId="0" applyFont="1" applyFill="1" applyBorder="1" applyAlignment="1" applyProtection="1">
      <alignment horizontal="center"/>
      <protection locked="0"/>
    </xf>
    <xf numFmtId="0" fontId="2" fillId="3" borderId="0" xfId="0" applyFont="1" applyFill="1" applyAlignment="1" applyProtection="1">
      <alignment horizontal="center"/>
      <protection hidden="1"/>
    </xf>
    <xf numFmtId="3" fontId="2" fillId="3" borderId="0" xfId="1" applyNumberFormat="1" applyFont="1" applyFill="1" applyAlignment="1" applyProtection="1">
      <alignment horizontal="center"/>
      <protection hidden="1"/>
    </xf>
    <xf numFmtId="3" fontId="5" fillId="3" borderId="0" xfId="1" applyNumberFormat="1" applyFont="1" applyFill="1" applyAlignment="1" applyProtection="1">
      <alignment horizontal="center"/>
      <protection hidden="1"/>
    </xf>
    <xf numFmtId="0" fontId="5" fillId="3" borderId="0" xfId="0" applyFont="1" applyFill="1" applyProtection="1">
      <protection hidden="1"/>
    </xf>
    <xf numFmtId="0" fontId="2" fillId="3" borderId="0" xfId="0" applyFont="1" applyFill="1" applyProtection="1">
      <protection hidden="1"/>
    </xf>
    <xf numFmtId="0" fontId="4" fillId="3" borderId="0" xfId="0" applyFont="1" applyFill="1" applyProtection="1">
      <protection hidden="1"/>
    </xf>
    <xf numFmtId="0" fontId="2" fillId="3" borderId="0" xfId="0" applyFont="1" applyFill="1" applyAlignment="1" applyProtection="1">
      <alignment horizontal="left" indent="3"/>
      <protection hidden="1"/>
    </xf>
    <xf numFmtId="0" fontId="5" fillId="3" borderId="0" xfId="0" applyFont="1" applyFill="1" applyAlignment="1" applyProtection="1">
      <alignment horizontal="right"/>
      <protection hidden="1"/>
    </xf>
    <xf numFmtId="3" fontId="2" fillId="3" borderId="2" xfId="2" applyNumberFormat="1" applyFont="1" applyFill="1" applyBorder="1" applyAlignment="1" applyProtection="1">
      <alignment horizontal="center"/>
      <protection hidden="1"/>
    </xf>
    <xf numFmtId="9" fontId="2" fillId="3" borderId="0" xfId="2" applyFont="1" applyFill="1" applyAlignment="1" applyProtection="1">
      <alignment horizontal="right"/>
      <protection hidden="1"/>
    </xf>
    <xf numFmtId="165" fontId="2" fillId="3" borderId="0" xfId="2" applyNumberFormat="1" applyFont="1" applyFill="1" applyAlignment="1" applyProtection="1">
      <alignment horizontal="right"/>
      <protection hidden="1"/>
    </xf>
    <xf numFmtId="0" fontId="2" fillId="3" borderId="0" xfId="0" applyFont="1" applyFill="1" applyAlignment="1">
      <alignment horizontal="right" indent="3"/>
    </xf>
    <xf numFmtId="165" fontId="2" fillId="3" borderId="2" xfId="2" applyNumberFormat="1" applyFont="1" applyFill="1" applyBorder="1" applyAlignment="1" applyProtection="1">
      <alignment horizontal="right"/>
      <protection hidden="1"/>
    </xf>
    <xf numFmtId="0" fontId="3" fillId="3" borderId="0" xfId="0" applyFont="1" applyFill="1" applyProtection="1">
      <protection hidden="1"/>
    </xf>
    <xf numFmtId="0" fontId="7" fillId="3" borderId="0" xfId="0" applyFont="1" applyFill="1" applyAlignment="1" applyProtection="1">
      <alignment horizontal="right"/>
      <protection hidden="1"/>
    </xf>
    <xf numFmtId="0" fontId="8" fillId="3" borderId="0" xfId="0" applyFont="1" applyFill="1"/>
    <xf numFmtId="0" fontId="9" fillId="3" borderId="0" xfId="0" applyFont="1" applyFill="1"/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962025</xdr:colOff>
      <xdr:row>19</xdr:row>
      <xdr:rowOff>28575</xdr:rowOff>
    </xdr:from>
    <xdr:to>
      <xdr:col>1</xdr:col>
      <xdr:colOff>1781175</xdr:colOff>
      <xdr:row>29</xdr:row>
      <xdr:rowOff>85725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3525" y="3181350"/>
          <a:ext cx="819150" cy="7048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workbookViewId="0"/>
  </sheetViews>
  <sheetFormatPr defaultRowHeight="12.75" x14ac:dyDescent="0.2"/>
  <cols>
    <col min="1" max="1" width="8.5703125" style="2" customWidth="1"/>
    <col min="2" max="2" width="39" style="2" customWidth="1"/>
    <col min="3" max="3" width="11.7109375" style="2" customWidth="1"/>
    <col min="4" max="4" width="33.28515625" style="2" bestFit="1" customWidth="1"/>
    <col min="5" max="5" width="8.5703125" style="2" customWidth="1"/>
    <col min="6" max="16384" width="9.140625" style="2"/>
  </cols>
  <sheetData>
    <row r="1" spans="1:5" ht="15.75" x14ac:dyDescent="0.25">
      <c r="B1" s="11" t="s">
        <v>11</v>
      </c>
      <c r="D1" s="22" t="s">
        <v>16</v>
      </c>
    </row>
    <row r="2" spans="1:5" x14ac:dyDescent="0.2">
      <c r="A2" s="3"/>
    </row>
    <row r="3" spans="1:5" x14ac:dyDescent="0.2">
      <c r="B3" s="12" t="s">
        <v>5</v>
      </c>
      <c r="D3" s="7"/>
    </row>
    <row r="4" spans="1:5" x14ac:dyDescent="0.2">
      <c r="B4" s="12" t="s">
        <v>6</v>
      </c>
      <c r="C4" s="7"/>
      <c r="D4" s="7"/>
    </row>
    <row r="5" spans="1:5" x14ac:dyDescent="0.2">
      <c r="B5" s="12" t="s">
        <v>7</v>
      </c>
      <c r="C5" s="7"/>
      <c r="D5" s="7"/>
    </row>
    <row r="6" spans="1:5" x14ac:dyDescent="0.2">
      <c r="B6" s="12" t="s">
        <v>8</v>
      </c>
      <c r="C6" s="8"/>
      <c r="D6" s="7"/>
      <c r="E6" s="21" t="str">
        <f>IF(D3&lt;&gt;"fabbricato ad uso abitativo",IF(D6="SI","ERRORE",""),"")</f>
        <v/>
      </c>
    </row>
    <row r="7" spans="1:5" x14ac:dyDescent="0.2">
      <c r="B7" s="12" t="s">
        <v>9</v>
      </c>
      <c r="D7" s="7"/>
      <c r="E7" s="21" t="str">
        <f>IF(D3&lt;&gt;"fabbricato strumentale",IF(D7="SI","ERRORE",""),"")</f>
        <v/>
      </c>
    </row>
    <row r="8" spans="1:5" x14ac:dyDescent="0.2">
      <c r="B8" s="12" t="s">
        <v>10</v>
      </c>
      <c r="C8" s="3"/>
      <c r="D8" s="7"/>
    </row>
    <row r="10" spans="1:5" x14ac:dyDescent="0.2">
      <c r="B10" s="13" t="s">
        <v>0</v>
      </c>
      <c r="C10" s="3"/>
    </row>
    <row r="11" spans="1:5" x14ac:dyDescent="0.2">
      <c r="B11" s="14" t="s">
        <v>13</v>
      </c>
      <c r="C11" s="17"/>
      <c r="D11" s="9" t="str">
        <f>IF($D$21&lt;6,"",IF(C5="annuale",D5,IF(C5="mensile",D5*12,IF(C4="anni",D5/D4,D5/D4*12))))</f>
        <v/>
      </c>
    </row>
    <row r="12" spans="1:5" x14ac:dyDescent="0.2">
      <c r="B12" s="14" t="s">
        <v>12</v>
      </c>
      <c r="C12" s="17"/>
      <c r="D12" s="9" t="str">
        <f>IF($D$21&lt;6,"",IF(C4="intera durata",D5,IF(C4="anni",D11*D4,D11*D4/12)))</f>
        <v/>
      </c>
    </row>
    <row r="13" spans="1:5" x14ac:dyDescent="0.2">
      <c r="B13" s="14" t="s">
        <v>15</v>
      </c>
      <c r="C13" s="18" t="str">
        <f>IF($D$21&lt;6,"",IF(D3="fondo rustico",0.5%,IF(AND(D3="fabbricato strumentale",D7="SI"),1%,2%)))</f>
        <v/>
      </c>
      <c r="D13" s="9"/>
    </row>
    <row r="14" spans="1:5" x14ac:dyDescent="0.2">
      <c r="B14" s="14" t="str">
        <f>IF(D8="unica soluzione","","prima rata da versare")</f>
        <v>prima rata da versare</v>
      </c>
      <c r="C14" s="19"/>
      <c r="D14" s="9" t="str">
        <f>IF($D$21&lt;6,"",IF(D8="rateale",IF(D6="SI",IF($C$13*D11*70%&lt;67,67,$C$13*D11*70%),IF($C$13*D11&lt;67,67,$C$13*D11)),""))</f>
        <v/>
      </c>
    </row>
    <row r="15" spans="1:5" x14ac:dyDescent="0.2">
      <c r="B15" s="14" t="str">
        <f>IF(D8="unica soluzione","","rate successive")</f>
        <v>rate successive</v>
      </c>
      <c r="C15" s="19"/>
      <c r="D15" s="9" t="str">
        <f>IF($D$21&lt;6,"",IF(D8="rateale",IF(D6="SI",$C$13*D11*70%,$C$13*D11),""))</f>
        <v/>
      </c>
    </row>
    <row r="16" spans="1:5" x14ac:dyDescent="0.2">
      <c r="B16" s="14" t="str">
        <f>IF(D8="rateale","","unica soluzione")</f>
        <v>unica soluzione</v>
      </c>
      <c r="C16" s="19"/>
      <c r="D16" s="9" t="str">
        <f>IF($D$21&lt;6,"",IF(D8="unica soluzione",C13*D12-D17,""))</f>
        <v/>
      </c>
    </row>
    <row r="17" spans="2:4" x14ac:dyDescent="0.2">
      <c r="B17" s="14" t="str">
        <f>IF(D8="rateale","","sconto applicato")</f>
        <v>sconto applicato</v>
      </c>
      <c r="C17" s="20" t="str">
        <f>IF($D$21&lt;6,"",IF(D8="unica soluzione",0.6%,""))</f>
        <v/>
      </c>
      <c r="D17" s="16" t="str">
        <f>IF($D$21&lt;6,"",IF(D8="unica soluzione",C13*D12*C17,""))</f>
        <v/>
      </c>
    </row>
    <row r="18" spans="2:4" s="1" customFormat="1" ht="15.75" x14ac:dyDescent="0.25">
      <c r="B18" s="15" t="s">
        <v>14</v>
      </c>
      <c r="C18" s="4"/>
      <c r="D18" s="10" t="str">
        <f>IF(D21&lt;6,"",IF(D8="rateale",ROUND(D14,0)+ROUND(D15,0)*(D12/D11-1),D16))</f>
        <v/>
      </c>
    </row>
    <row r="20" spans="2:4" x14ac:dyDescent="0.2">
      <c r="C20" s="23" t="s">
        <v>17</v>
      </c>
    </row>
    <row r="21" spans="2:4" hidden="1" x14ac:dyDescent="0.2">
      <c r="D21" s="6">
        <f>COUNTA(D3:D8)-COUNTIF(E6:E7,"ERRORE")</f>
        <v>0</v>
      </c>
    </row>
    <row r="22" spans="2:4" hidden="1" x14ac:dyDescent="0.2">
      <c r="C22" s="24"/>
    </row>
    <row r="23" spans="2:4" hidden="1" x14ac:dyDescent="0.2">
      <c r="C23" s="24"/>
      <c r="D23" s="5" t="s">
        <v>1</v>
      </c>
    </row>
    <row r="24" spans="2:4" hidden="1" x14ac:dyDescent="0.2">
      <c r="D24" s="5" t="s">
        <v>2</v>
      </c>
    </row>
    <row r="25" spans="2:4" hidden="1" x14ac:dyDescent="0.2">
      <c r="D25" s="5" t="s">
        <v>3</v>
      </c>
    </row>
    <row r="26" spans="2:4" hidden="1" x14ac:dyDescent="0.2">
      <c r="D26" s="5" t="s">
        <v>4</v>
      </c>
    </row>
    <row r="27" spans="2:4" x14ac:dyDescent="0.2">
      <c r="C27" s="2" t="s">
        <v>20</v>
      </c>
    </row>
    <row r="28" spans="2:4" x14ac:dyDescent="0.2">
      <c r="C28" s="24" t="s">
        <v>18</v>
      </c>
    </row>
    <row r="29" spans="2:4" x14ac:dyDescent="0.2">
      <c r="C29" s="24" t="s">
        <v>19</v>
      </c>
    </row>
  </sheetData>
  <sheetProtection password="CE38" sheet="1" objects="1" scenarios="1"/>
  <dataValidations count="5">
    <dataValidation type="list" allowBlank="1" showInputMessage="1" showErrorMessage="1" sqref="D3">
      <formula1>$D$23:$D$26</formula1>
    </dataValidation>
    <dataValidation type="list" allowBlank="1" showInputMessage="1" showErrorMessage="1" sqref="C4">
      <formula1>"anni,mesi"</formula1>
    </dataValidation>
    <dataValidation type="list" allowBlank="1" showInputMessage="1" showErrorMessage="1" sqref="C5">
      <formula1>"annuale,mensile,intera durata"</formula1>
    </dataValidation>
    <dataValidation type="list" allowBlank="1" showInputMessage="1" showErrorMessage="1" sqref="D6:D7">
      <formula1>"NO,SI"</formula1>
    </dataValidation>
    <dataValidation type="list" allowBlank="1" showInputMessage="1" showErrorMessage="1" sqref="D8">
      <formula1>"unica soluzione,rateale"</formula1>
    </dataValidation>
  </dataValidations>
  <pageMargins left="0.26" right="0.28000000000000003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imposte</vt:lpstr>
      <vt:lpstr>imposte!Area_stampa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</dc:creator>
  <cp:lastModifiedBy>ACo</cp:lastModifiedBy>
  <cp:lastPrinted>2018-07-04T16:27:44Z</cp:lastPrinted>
  <dcterms:created xsi:type="dcterms:W3CDTF">2018-03-05T08:53:56Z</dcterms:created>
  <dcterms:modified xsi:type="dcterms:W3CDTF">2019-02-25T18:39:46Z</dcterms:modified>
</cp:coreProperties>
</file>