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9095" windowHeight="8190"/>
  </bookViews>
  <sheets>
    <sheet name="imposte" sheetId="3" r:id="rId1"/>
  </sheets>
  <definedNames>
    <definedName name="_xlnm.Print_Area" localSheetId="0">imposte!$A$1:$E$42</definedName>
  </definedNames>
  <calcPr calcId="145621"/>
</workbook>
</file>

<file path=xl/calcChain.xml><?xml version="1.0" encoding="utf-8"?>
<calcChain xmlns="http://schemas.openxmlformats.org/spreadsheetml/2006/main">
  <c r="D23" i="3" l="1"/>
  <c r="D19" i="3" s="1"/>
  <c r="B9" i="3" l="1"/>
  <c r="B11" i="3"/>
  <c r="B8" i="3"/>
  <c r="B10" i="3"/>
  <c r="C8" i="3"/>
  <c r="C14" i="3"/>
  <c r="D14" i="3" s="1"/>
  <c r="D16" i="3"/>
  <c r="D18" i="3"/>
  <c r="C9" i="3"/>
  <c r="C15" i="3"/>
  <c r="D17" i="3"/>
  <c r="D10" i="3" l="1"/>
  <c r="D11" i="3" s="1"/>
  <c r="D15" i="3" s="1"/>
  <c r="D20" i="3" s="1"/>
</calcChain>
</file>

<file path=xl/sharedStrings.xml><?xml version="1.0" encoding="utf-8"?>
<sst xmlns="http://schemas.openxmlformats.org/spreadsheetml/2006/main" count="27" uniqueCount="27">
  <si>
    <t>IVA</t>
  </si>
  <si>
    <t>imposta ipotecaria</t>
  </si>
  <si>
    <t>imposta catastale</t>
  </si>
  <si>
    <t>TOTALE IMPOSTE</t>
  </si>
  <si>
    <t>abitazione di lusso (A/1; A/8; A/9)</t>
  </si>
  <si>
    <t>privato</t>
  </si>
  <si>
    <t>impresa non costruttrice</t>
  </si>
  <si>
    <t>RISULTATO</t>
  </si>
  <si>
    <t>imposta registro</t>
  </si>
  <si>
    <t>abitazione principale non di lusso</t>
  </si>
  <si>
    <t>abitazione secondaria non di lusso</t>
  </si>
  <si>
    <t>valore pattuito</t>
  </si>
  <si>
    <t>imposta di bollo</t>
  </si>
  <si>
    <t>diritti trascrizione ipotecaria</t>
  </si>
  <si>
    <t>impresa costruttrice entro 5a fine lavori</t>
  </si>
  <si>
    <t>impresa costruttrice oltre 5a fine lavori</t>
  </si>
  <si>
    <t>tipologia abitazione</t>
  </si>
  <si>
    <t>venditore</t>
  </si>
  <si>
    <t>rendita catastale (per prezzo-valore)</t>
  </si>
  <si>
    <t>tipo valorizzazione</t>
  </si>
  <si>
    <t>valore (pattuito o rendita)</t>
  </si>
  <si>
    <t>IMPOSTE COMPRAVENDITA FABBRICATI</t>
  </si>
  <si>
    <t>aggiornamento aprile 2018</t>
  </si>
  <si>
    <t>PUNTO IMMOBILIARE</t>
  </si>
  <si>
    <t>info@pimmobiliare.it</t>
  </si>
  <si>
    <t>www.pimmobiliare.it</t>
  </si>
  <si>
    <t>cso Umberto I, 83  -  72100 BRINDISI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</si>
</sst>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i/>
      <sz val="8"/>
      <name val="Arial"/>
      <family val="2"/>
    </font>
    <font>
      <b/>
      <sz val="10"/>
      <color theme="0" tint="-0.499984740745262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5" fillId="3" borderId="0" xfId="0" applyFont="1" applyFill="1"/>
    <xf numFmtId="0" fontId="2" fillId="3" borderId="0" xfId="0" applyFont="1" applyFill="1"/>
    <xf numFmtId="0" fontId="4" fillId="3" borderId="0" xfId="0" applyFont="1" applyFill="1"/>
    <xf numFmtId="0" fontId="2" fillId="3" borderId="0" xfId="0" applyFont="1" applyFill="1" applyAlignment="1">
      <alignment horizontal="left" indent="3"/>
    </xf>
    <xf numFmtId="0" fontId="5" fillId="3" borderId="0" xfId="0" applyFont="1" applyFill="1" applyAlignment="1">
      <alignment horizontal="right"/>
    </xf>
    <xf numFmtId="0" fontId="6" fillId="3" borderId="0" xfId="0" applyFont="1" applyFill="1"/>
    <xf numFmtId="0" fontId="6" fillId="3" borderId="0" xfId="0" applyFont="1" applyFill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3" fontId="3" fillId="2" borderId="1" xfId="0" applyNumberFormat="1" applyFont="1" applyFill="1" applyBorder="1" applyAlignment="1" applyProtection="1">
      <alignment horizontal="center"/>
      <protection locked="0"/>
    </xf>
    <xf numFmtId="9" fontId="2" fillId="3" borderId="0" xfId="2" applyFont="1" applyFill="1" applyAlignment="1" applyProtection="1">
      <alignment horizontal="center"/>
      <protection hidden="1"/>
    </xf>
    <xf numFmtId="0" fontId="2" fillId="3" borderId="0" xfId="0" applyFont="1" applyFill="1" applyAlignment="1" applyProtection="1">
      <alignment horizontal="center"/>
      <protection hidden="1"/>
    </xf>
    <xf numFmtId="3" fontId="2" fillId="3" borderId="0" xfId="1" applyNumberFormat="1" applyFont="1" applyFill="1" applyAlignment="1" applyProtection="1">
      <alignment horizontal="center"/>
      <protection hidden="1"/>
    </xf>
    <xf numFmtId="3" fontId="4" fillId="3" borderId="0" xfId="1" applyNumberFormat="1" applyFont="1" applyFill="1" applyAlignment="1" applyProtection="1">
      <alignment horizontal="center"/>
      <protection hidden="1"/>
    </xf>
    <xf numFmtId="3" fontId="2" fillId="3" borderId="2" xfId="1" applyNumberFormat="1" applyFont="1" applyFill="1" applyBorder="1" applyAlignment="1" applyProtection="1">
      <alignment horizontal="center"/>
      <protection hidden="1"/>
    </xf>
    <xf numFmtId="3" fontId="5" fillId="3" borderId="0" xfId="1" applyNumberFormat="1" applyFont="1" applyFill="1" applyAlignment="1" applyProtection="1">
      <alignment horizontal="center"/>
      <protection hidden="1"/>
    </xf>
    <xf numFmtId="0" fontId="5" fillId="3" borderId="0" xfId="0" applyFont="1" applyFill="1" applyProtection="1">
      <protection hidden="1"/>
    </xf>
    <xf numFmtId="0" fontId="2" fillId="3" borderId="0" xfId="0" applyFont="1" applyFill="1" applyProtection="1">
      <protection hidden="1"/>
    </xf>
    <xf numFmtId="0" fontId="4" fillId="3" borderId="0" xfId="0" applyFont="1" applyFill="1" applyProtection="1">
      <protection hidden="1"/>
    </xf>
    <xf numFmtId="0" fontId="2" fillId="3" borderId="0" xfId="0" applyFont="1" applyFill="1" applyAlignment="1" applyProtection="1">
      <alignment horizontal="left" indent="3"/>
      <protection hidden="1"/>
    </xf>
    <xf numFmtId="0" fontId="5" fillId="3" borderId="0" xfId="0" applyFont="1" applyFill="1" applyAlignment="1" applyProtection="1">
      <alignment horizontal="right"/>
      <protection hidden="1"/>
    </xf>
    <xf numFmtId="0" fontId="7" fillId="3" borderId="0" xfId="0" applyFont="1" applyFill="1" applyAlignment="1">
      <alignment horizontal="right"/>
    </xf>
    <xf numFmtId="0" fontId="8" fillId="3" borderId="0" xfId="0" applyFont="1" applyFill="1"/>
    <xf numFmtId="0" fontId="9" fillId="3" borderId="0" xfId="0" applyFont="1" applyFill="1"/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1400175</xdr:colOff>
      <xdr:row>21</xdr:row>
      <xdr:rowOff>85725</xdr:rowOff>
    </xdr:from>
    <xdr:to>
      <xdr:col>1</xdr:col>
      <xdr:colOff>2200275</xdr:colOff>
      <xdr:row>40</xdr:row>
      <xdr:rowOff>123825</xdr:rowOff>
    </xdr:to>
    <xdr:pic>
      <xdr:nvPicPr>
        <xdr:cNvPr id="2" name="Picture 1" descr="logo_fondo_bianco 12x1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71675" y="3562350"/>
          <a:ext cx="800100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1"/>
  <sheetViews>
    <sheetView tabSelected="1" workbookViewId="0">
      <selection activeCell="C40" sqref="C40"/>
    </sheetView>
  </sheetViews>
  <sheetFormatPr defaultRowHeight="12.75" x14ac:dyDescent="0.2"/>
  <cols>
    <col min="1" max="1" width="8.5703125" style="2" customWidth="1"/>
    <col min="2" max="2" width="36" style="2" customWidth="1"/>
    <col min="3" max="3" width="7" style="2" customWidth="1"/>
    <col min="4" max="4" width="33.28515625" style="2" bestFit="1" customWidth="1"/>
    <col min="5" max="5" width="8.5703125" style="2" customWidth="1"/>
    <col min="6" max="16384" width="9.140625" style="2"/>
  </cols>
  <sheetData>
    <row r="1" spans="1:4" ht="15.75" x14ac:dyDescent="0.25">
      <c r="B1" s="16" t="s">
        <v>21</v>
      </c>
      <c r="D1" s="21" t="s">
        <v>22</v>
      </c>
    </row>
    <row r="2" spans="1:4" x14ac:dyDescent="0.2">
      <c r="A2" s="3"/>
    </row>
    <row r="3" spans="1:4" x14ac:dyDescent="0.2">
      <c r="B3" s="17" t="s">
        <v>16</v>
      </c>
      <c r="D3" s="8"/>
    </row>
    <row r="4" spans="1:4" x14ac:dyDescent="0.2">
      <c r="B4" s="17" t="s">
        <v>17</v>
      </c>
      <c r="D4" s="8"/>
    </row>
    <row r="5" spans="1:4" x14ac:dyDescent="0.2">
      <c r="B5" s="17" t="s">
        <v>19</v>
      </c>
      <c r="D5" s="8"/>
    </row>
    <row r="6" spans="1:4" x14ac:dyDescent="0.2">
      <c r="B6" s="17" t="s">
        <v>20</v>
      </c>
      <c r="D6" s="9"/>
    </row>
    <row r="8" spans="1:4" x14ac:dyDescent="0.2">
      <c r="B8" s="17" t="str">
        <f>IF($D$23=4,IF(D5="valore pattuito","","rivalutazione rendita"),"")</f>
        <v/>
      </c>
      <c r="C8" s="10" t="str">
        <f>IF($D$23=4,IF(D5="valore pattuito","",5%),"")</f>
        <v/>
      </c>
    </row>
    <row r="9" spans="1:4" x14ac:dyDescent="0.2">
      <c r="B9" s="17" t="str">
        <f>IF($D$23=4,IF(D5="valore pattuito","","coefficiente moltiplicativo"),"")</f>
        <v/>
      </c>
      <c r="C9" s="11" t="str">
        <f>IF($D$23=4,IF(D5="valore pattuito","",IF(D3="abitazione principale non di lusso",110,120)),"")</f>
        <v/>
      </c>
    </row>
    <row r="10" spans="1:4" x14ac:dyDescent="0.2">
      <c r="B10" s="17" t="str">
        <f>IF($D$23=4,IF(D5="valore pattuito","","valore catastale rivalutato"),"")</f>
        <v/>
      </c>
      <c r="D10" s="12" t="str">
        <f>IF($D$23=4,IF(D5="valore pattuito","",D6*(1+C8)*C9),"")</f>
        <v/>
      </c>
    </row>
    <row r="11" spans="1:4" x14ac:dyDescent="0.2">
      <c r="B11" s="18" t="str">
        <f>IF($D$23=4,"base di calcolo","")</f>
        <v/>
      </c>
      <c r="C11" s="3"/>
      <c r="D11" s="13" t="str">
        <f>IF($D$23=4,IF(D5="valore pattuito",D6,D10),"")</f>
        <v/>
      </c>
    </row>
    <row r="13" spans="1:4" x14ac:dyDescent="0.2">
      <c r="B13" s="18" t="s">
        <v>7</v>
      </c>
      <c r="C13" s="3"/>
    </row>
    <row r="14" spans="1:4" x14ac:dyDescent="0.2">
      <c r="B14" s="19" t="s">
        <v>0</v>
      </c>
      <c r="C14" s="10" t="str">
        <f>IF($D$23=4,IF(D4="privato","FC IVA",IF(OR(D4="impresa costruttrice oltre 5a fine lavori",D4="impresa non costruttrice"),"esente",IF(D4="impresa costruttrice entro 5a fine lavori",IF(D3="abitazione principale non di lusso",4%,10%)))),"")</f>
        <v/>
      </c>
      <c r="D14" s="12" t="str">
        <f>IF($D$23=4,IF(OR($C$14="FC IVA",$C$14="esente"),"",$C$14*$D$11),"")</f>
        <v/>
      </c>
    </row>
    <row r="15" spans="1:4" x14ac:dyDescent="0.2">
      <c r="B15" s="19" t="s">
        <v>8</v>
      </c>
      <c r="C15" s="10" t="str">
        <f>IF($D$23=4,IF(D3="abitazione principale non di lusso",2%,9%),"")</f>
        <v/>
      </c>
      <c r="D15" s="12" t="str">
        <f>IF($D$23=4,IF(D4="impresa costruttrice entro 5a fine lavori",200,MAX(D11*C15,1000)),"")</f>
        <v/>
      </c>
    </row>
    <row r="16" spans="1:4" x14ac:dyDescent="0.2">
      <c r="B16" s="19" t="s">
        <v>1</v>
      </c>
      <c r="C16" s="4"/>
      <c r="D16" s="12" t="str">
        <f>IF($D$23=4,IF(D4="impresa costruttrice entro 5a fine lavori",200,50),"")</f>
        <v/>
      </c>
    </row>
    <row r="17" spans="2:4" x14ac:dyDescent="0.2">
      <c r="B17" s="19" t="s">
        <v>2</v>
      </c>
      <c r="C17" s="4"/>
      <c r="D17" s="12" t="str">
        <f>IF($D$23=4,IF(D4="impresa costruttrice entro 5a fine lavori",200,50),"")</f>
        <v/>
      </c>
    </row>
    <row r="18" spans="2:4" x14ac:dyDescent="0.2">
      <c r="B18" s="19" t="s">
        <v>12</v>
      </c>
      <c r="C18" s="4"/>
      <c r="D18" s="12" t="str">
        <f>IF($D$23=4,IF(D4="impresa costruttrice entro 5a fine lavori",230,0),"")</f>
        <v/>
      </c>
    </row>
    <row r="19" spans="2:4" x14ac:dyDescent="0.2">
      <c r="B19" s="19" t="s">
        <v>13</v>
      </c>
      <c r="C19" s="4"/>
      <c r="D19" s="14" t="str">
        <f>IF($D$23=4,IF(D4="impresa costruttrice entro 5a fine lavori",90,0),"")</f>
        <v/>
      </c>
    </row>
    <row r="20" spans="2:4" s="1" customFormat="1" ht="15.75" x14ac:dyDescent="0.25">
      <c r="B20" s="20" t="s">
        <v>3</v>
      </c>
      <c r="C20" s="5"/>
      <c r="D20" s="15" t="str">
        <f>IF($D$23=4,SUM(D14:D19),"")</f>
        <v/>
      </c>
    </row>
    <row r="23" spans="2:4" hidden="1" x14ac:dyDescent="0.2">
      <c r="D23" s="7">
        <f>COUNTA(D3:D6)</f>
        <v>0</v>
      </c>
    </row>
    <row r="24" spans="2:4" hidden="1" x14ac:dyDescent="0.2"/>
    <row r="25" spans="2:4" hidden="1" x14ac:dyDescent="0.2">
      <c r="D25" s="6" t="s">
        <v>9</v>
      </c>
    </row>
    <row r="26" spans="2:4" hidden="1" x14ac:dyDescent="0.2">
      <c r="D26" s="6" t="s">
        <v>10</v>
      </c>
    </row>
    <row r="27" spans="2:4" hidden="1" x14ac:dyDescent="0.2">
      <c r="D27" s="6" t="s">
        <v>4</v>
      </c>
    </row>
    <row r="28" spans="2:4" hidden="1" x14ac:dyDescent="0.2"/>
    <row r="29" spans="2:4" hidden="1" x14ac:dyDescent="0.2"/>
    <row r="30" spans="2:4" hidden="1" x14ac:dyDescent="0.2">
      <c r="D30" s="6" t="s">
        <v>5</v>
      </c>
    </row>
    <row r="31" spans="2:4" hidden="1" x14ac:dyDescent="0.2">
      <c r="D31" s="6" t="s">
        <v>14</v>
      </c>
    </row>
    <row r="32" spans="2:4" hidden="1" x14ac:dyDescent="0.2">
      <c r="D32" s="6" t="s">
        <v>15</v>
      </c>
    </row>
    <row r="33" spans="3:4" hidden="1" x14ac:dyDescent="0.2">
      <c r="D33" s="6" t="s">
        <v>6</v>
      </c>
    </row>
    <row r="34" spans="3:4" hidden="1" x14ac:dyDescent="0.2"/>
    <row r="35" spans="3:4" hidden="1" x14ac:dyDescent="0.2"/>
    <row r="36" spans="3:4" hidden="1" x14ac:dyDescent="0.2">
      <c r="D36" s="6" t="s">
        <v>11</v>
      </c>
    </row>
    <row r="37" spans="3:4" hidden="1" x14ac:dyDescent="0.2">
      <c r="D37" s="6" t="s">
        <v>18</v>
      </c>
    </row>
    <row r="38" spans="3:4" x14ac:dyDescent="0.2">
      <c r="C38" s="22" t="s">
        <v>23</v>
      </c>
    </row>
    <row r="39" spans="3:4" x14ac:dyDescent="0.2">
      <c r="C39" s="2" t="s">
        <v>26</v>
      </c>
    </row>
    <row r="40" spans="3:4" x14ac:dyDescent="0.2">
      <c r="C40" s="23" t="s">
        <v>24</v>
      </c>
    </row>
    <row r="41" spans="3:4" x14ac:dyDescent="0.2">
      <c r="C41" s="23" t="s">
        <v>25</v>
      </c>
    </row>
  </sheetData>
  <sheetProtection password="CE38" sheet="1" objects="1" scenarios="1"/>
  <dataValidations count="3">
    <dataValidation type="list" allowBlank="1" showInputMessage="1" showErrorMessage="1" sqref="D5">
      <formula1>$D$36:$D$37</formula1>
    </dataValidation>
    <dataValidation type="list" allowBlank="1" showInputMessage="1" showErrorMessage="1" sqref="D4">
      <formula1>$D$30:$D$33</formula1>
    </dataValidation>
    <dataValidation type="list" allowBlank="1" showInputMessage="1" showErrorMessage="1" sqref="D3">
      <formula1>$D$25:$D$27</formula1>
    </dataValidation>
  </dataValidations>
  <pageMargins left="0.26" right="0.28000000000000003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imposte</vt:lpstr>
      <vt:lpstr>imposte!Area_stampa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</dc:creator>
  <cp:lastModifiedBy>ACo</cp:lastModifiedBy>
  <cp:lastPrinted>2018-07-04T16:27:21Z</cp:lastPrinted>
  <dcterms:created xsi:type="dcterms:W3CDTF">2018-03-05T08:53:56Z</dcterms:created>
  <dcterms:modified xsi:type="dcterms:W3CDTF">2019-02-25T18:40:00Z</dcterms:modified>
</cp:coreProperties>
</file>